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35" windowHeight="8700" activeTab="0"/>
  </bookViews>
  <sheets>
    <sheet name="Lohnberechnung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<sst xmlns="http://schemas.openxmlformats.org/spreadsheetml/2006/main" count="53" uniqueCount="31">
  <si>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- AHV/IV/EO*</t>
  </si>
  <si>
    <t>- ALV*</t>
  </si>
  <si>
    <t>- BVG*</t>
  </si>
  <si>
    <t>- UVG*</t>
  </si>
  <si>
    <t>Lohnberechnung für Arbeitnehmer im Stundenlohn</t>
  </si>
  <si>
    <t>h</t>
  </si>
  <si>
    <t>t</t>
  </si>
  <si>
    <t>w</t>
  </si>
  <si>
    <t>CHF</t>
  </si>
  <si>
    <t>Bemerkungen</t>
  </si>
  <si>
    <t>Stundenlohn</t>
  </si>
  <si>
    <t>Bruttolohn</t>
  </si>
  <si>
    <t>Nettolohn</t>
  </si>
  <si>
    <t>Monatslohn (brutto)</t>
  </si>
  <si>
    <t>Jahreseinkommen (brutto)</t>
  </si>
  <si>
    <t>Ferienentschädigung</t>
  </si>
  <si>
    <t>Feiertagsentschädigung</t>
  </si>
  <si>
    <t>Auslagen Arbeitgeber total</t>
  </si>
  <si>
    <t>Stunden pro Tag</t>
  </si>
  <si>
    <t>Tage pro Woche</t>
  </si>
  <si>
    <t>Arbeitnehmer</t>
  </si>
  <si>
    <t>Ferien pro Jahr</t>
  </si>
  <si>
    <t>ohne Ferienbezug</t>
  </si>
  <si>
    <t>mit Ferienbezug</t>
  </si>
  <si>
    <t>13. Monatslohn</t>
  </si>
  <si>
    <t>Subtotal</t>
  </si>
  <si>
    <t>(Lohn im Bereich Kinderbetreuung / Hausangestellte)</t>
  </si>
  <si>
    <t>PK ab CHF 19350.- Jahreseinkommen obligatorisch</t>
  </si>
  <si>
    <t>Betriebsunfall (NBU zu lasten Arbeitnehmer)</t>
  </si>
  <si>
    <t>* je 50% anteil Arbeitnehmer - Arbeitgeber</t>
  </si>
  <si>
    <t xml:space="preserve">PS: Nur die gelb eingefärbten Felder dürfen verändert werden!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</si>
</sst>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&quot;%&quot;"/>
    <numFmt numFmtId="165" formatCode="&quot;- &quot;0.00&quot;%&quot;"/>
    <numFmt numFmtId="166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0" borderId="0" xfId="0" applyAlignment="1" quotePrefix="1">
      <alignment/>
    </xf>
    <xf numFmtId="164" fontId="0" fillId="3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2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35" sqref="A35"/>
    </sheetView>
  </sheetViews>
  <sheetFormatPr defaultColWidth="11.421875" defaultRowHeight="12.75"/>
  <cols>
    <col min="1" max="1" width="7.28125" style="0" customWidth="1"/>
    <col min="2" max="2" width="31.8515625" style="0" bestFit="1" customWidth="1"/>
    <col min="3" max="3" width="8.28125" style="2" bestFit="1" customWidth="1"/>
    <col min="4" max="4" width="4.7109375" style="0" bestFit="1" customWidth="1"/>
    <col min="5" max="5" width="9.57421875" style="1" bestFit="1" customWidth="1"/>
    <col min="6" max="6" width="2.28125" style="1" customWidth="1"/>
    <col min="7" max="7" width="44.57421875" style="0" bestFit="1" customWidth="1"/>
    <col min="8" max="16384" width="9.140625" style="0" customWidth="1"/>
  </cols>
  <sheetData>
    <row r="1" spans="1:7" ht="15">
      <c r="A1" s="16"/>
      <c r="B1" s="32" t="s">
        <v>4</v>
      </c>
      <c r="C1" s="33"/>
      <c r="D1" s="16"/>
      <c r="E1" s="17"/>
      <c r="F1" s="17"/>
      <c r="G1" s="16"/>
    </row>
    <row r="2" ht="12.75">
      <c r="B2" t="s">
        <v>26</v>
      </c>
    </row>
    <row r="4" spans="2:5" ht="12.75">
      <c r="B4" s="34" t="s">
        <v>30</v>
      </c>
      <c r="C4" s="35"/>
      <c r="D4" s="36"/>
      <c r="E4" s="37"/>
    </row>
    <row r="5" spans="4:7" ht="12.75">
      <c r="D5" s="26"/>
      <c r="F5" s="13"/>
      <c r="G5" s="14" t="s">
        <v>9</v>
      </c>
    </row>
    <row r="6" spans="2:7" ht="12.75">
      <c r="B6" s="3" t="s">
        <v>10</v>
      </c>
      <c r="C6" s="4"/>
      <c r="D6" s="27" t="s">
        <v>8</v>
      </c>
      <c r="E6" s="11">
        <v>21.3</v>
      </c>
      <c r="F6" s="6"/>
      <c r="G6" s="15"/>
    </row>
    <row r="7" spans="2:7" ht="12.75">
      <c r="B7" s="5" t="s">
        <v>15</v>
      </c>
      <c r="C7" s="10">
        <v>8.33</v>
      </c>
      <c r="D7" s="26" t="s">
        <v>8</v>
      </c>
      <c r="E7" s="1">
        <f>E6*(C7/100)</f>
        <v>1.7742900000000001</v>
      </c>
      <c r="F7" s="13"/>
      <c r="G7" s="15"/>
    </row>
    <row r="8" spans="2:7" ht="12.75">
      <c r="B8" t="s">
        <v>16</v>
      </c>
      <c r="C8" s="10">
        <v>0</v>
      </c>
      <c r="D8" s="26" t="s">
        <v>8</v>
      </c>
      <c r="E8" s="1">
        <f>E6*(C8/100)</f>
        <v>0</v>
      </c>
      <c r="F8" s="13"/>
      <c r="G8" s="15"/>
    </row>
    <row r="9" spans="2:7" ht="12.75">
      <c r="B9" t="s">
        <v>25</v>
      </c>
      <c r="D9" s="26" t="s">
        <v>8</v>
      </c>
      <c r="E9" s="1">
        <f>SUM(E6:E8)</f>
        <v>23.07429</v>
      </c>
      <c r="F9" s="13"/>
      <c r="G9" s="15"/>
    </row>
    <row r="10" spans="2:7" ht="12.75">
      <c r="B10" s="5" t="s">
        <v>24</v>
      </c>
      <c r="C10" s="10">
        <v>8.33</v>
      </c>
      <c r="D10" s="26" t="s">
        <v>8</v>
      </c>
      <c r="E10" s="1">
        <f>E9*(C10/100)</f>
        <v>1.922088357</v>
      </c>
      <c r="F10" s="13"/>
      <c r="G10" s="15"/>
    </row>
    <row r="11" spans="2:7" ht="12.75">
      <c r="B11" s="7" t="s">
        <v>11</v>
      </c>
      <c r="C11" s="9">
        <f>SUM(C7:C10)</f>
        <v>16.66</v>
      </c>
      <c r="D11" s="28" t="s">
        <v>8</v>
      </c>
      <c r="E11" s="8">
        <f>ROUND(SUM(E9:E10)*2,1)/2</f>
        <v>25</v>
      </c>
      <c r="F11" s="6"/>
      <c r="G11" s="15"/>
    </row>
    <row r="12" spans="2:7" ht="12.75">
      <c r="B12" s="23"/>
      <c r="C12" s="25"/>
      <c r="D12" s="29"/>
      <c r="E12" s="6"/>
      <c r="F12" s="6"/>
      <c r="G12" s="5"/>
    </row>
    <row r="13" spans="2:7" ht="12.75">
      <c r="B13" s="23"/>
      <c r="C13" s="25"/>
      <c r="D13" s="29"/>
      <c r="E13" s="6"/>
      <c r="F13" s="6"/>
      <c r="G13" s="5"/>
    </row>
    <row r="14" spans="2:7" ht="12.75">
      <c r="B14" t="s">
        <v>11</v>
      </c>
      <c r="C14" s="18"/>
      <c r="D14" s="26" t="s">
        <v>8</v>
      </c>
      <c r="E14" s="1">
        <f>E11</f>
        <v>25</v>
      </c>
      <c r="F14" s="13"/>
      <c r="G14" s="15"/>
    </row>
    <row r="15" spans="2:7" ht="12.75">
      <c r="B15" s="20" t="s">
        <v>0</v>
      </c>
      <c r="C15" s="21">
        <v>5.05</v>
      </c>
      <c r="D15" s="26" t="s">
        <v>8</v>
      </c>
      <c r="E15" s="1">
        <f>E14*(C15/100)</f>
        <v>1.2625</v>
      </c>
      <c r="F15" s="13"/>
      <c r="G15" s="15"/>
    </row>
    <row r="16" spans="2:7" ht="12.75">
      <c r="B16" s="20" t="s">
        <v>1</v>
      </c>
      <c r="C16" s="21">
        <v>1</v>
      </c>
      <c r="D16" s="26" t="s">
        <v>8</v>
      </c>
      <c r="E16" s="1">
        <f>E14*(C16/100)</f>
        <v>0.25</v>
      </c>
      <c r="F16" s="13"/>
      <c r="G16" s="15"/>
    </row>
    <row r="17" spans="2:7" ht="12.75">
      <c r="B17" s="20" t="s">
        <v>2</v>
      </c>
      <c r="C17" s="21">
        <v>5.2</v>
      </c>
      <c r="D17" s="26" t="s">
        <v>8</v>
      </c>
      <c r="E17" s="1">
        <f>E14*(C17/100)</f>
        <v>1.3</v>
      </c>
      <c r="F17" s="13"/>
      <c r="G17" s="15" t="s">
        <v>27</v>
      </c>
    </row>
    <row r="18" spans="2:7" ht="12.75">
      <c r="B18" s="20" t="s">
        <v>3</v>
      </c>
      <c r="C18" s="18">
        <f>E18*100/E14</f>
        <v>0.6</v>
      </c>
      <c r="D18" s="26" t="s">
        <v>8</v>
      </c>
      <c r="E18" s="12">
        <v>0.15</v>
      </c>
      <c r="F18" s="13"/>
      <c r="G18" s="15" t="s">
        <v>28</v>
      </c>
    </row>
    <row r="19" spans="2:7" ht="12.75">
      <c r="B19" s="7" t="s">
        <v>12</v>
      </c>
      <c r="C19" s="22">
        <f>SUM(C15:C18)</f>
        <v>11.85</v>
      </c>
      <c r="D19" s="28" t="s">
        <v>8</v>
      </c>
      <c r="E19" s="8">
        <f>ROUND((E14-E15-E16-E17-E18)*2,1)/2</f>
        <v>22.05</v>
      </c>
      <c r="F19" s="6"/>
      <c r="G19" s="15" t="s">
        <v>29</v>
      </c>
    </row>
    <row r="20" spans="2:7" ht="12.75">
      <c r="B20" s="23"/>
      <c r="C20" s="24"/>
      <c r="D20" s="29"/>
      <c r="E20" s="6"/>
      <c r="F20" s="6"/>
      <c r="G20" s="5"/>
    </row>
    <row r="21" spans="3:7" ht="12.75">
      <c r="C21" s="18"/>
      <c r="D21" s="26"/>
      <c r="F21" s="13"/>
      <c r="G21" s="5"/>
    </row>
    <row r="22" spans="2:7" ht="12.75">
      <c r="B22" s="16" t="s">
        <v>17</v>
      </c>
      <c r="C22" s="19">
        <f>100+C19</f>
        <v>111.85</v>
      </c>
      <c r="D22" s="30" t="s">
        <v>8</v>
      </c>
      <c r="E22" s="17">
        <f>E14/100*C22</f>
        <v>27.9625</v>
      </c>
      <c r="G22" s="5"/>
    </row>
    <row r="23" spans="3:7" ht="12.75">
      <c r="C23" s="18"/>
      <c r="D23" s="26"/>
      <c r="G23" s="5"/>
    </row>
    <row r="24" spans="3:7" ht="12.75">
      <c r="C24" s="18"/>
      <c r="D24" s="26"/>
      <c r="G24" s="5"/>
    </row>
    <row r="25" spans="2:7" ht="12.75">
      <c r="B25" s="3" t="s">
        <v>13</v>
      </c>
      <c r="D25" s="26"/>
      <c r="G25" s="5"/>
    </row>
    <row r="26" spans="2:7" ht="12.75">
      <c r="B26" t="s">
        <v>18</v>
      </c>
      <c r="D26" s="26" t="s">
        <v>5</v>
      </c>
      <c r="E26" s="12">
        <v>10</v>
      </c>
      <c r="G26" s="15"/>
    </row>
    <row r="27" spans="2:7" ht="12.75">
      <c r="B27" t="s">
        <v>19</v>
      </c>
      <c r="D27" s="26" t="s">
        <v>6</v>
      </c>
      <c r="E27" s="12">
        <v>3</v>
      </c>
      <c r="G27" s="15"/>
    </row>
    <row r="28" spans="2:7" ht="12.75">
      <c r="B28" t="s">
        <v>20</v>
      </c>
      <c r="D28" s="26" t="s">
        <v>8</v>
      </c>
      <c r="E28" s="31">
        <f>ROUND((4.34*E27*E26*E14)*2,)/2</f>
        <v>3255</v>
      </c>
      <c r="G28" s="15" t="s">
        <v>22</v>
      </c>
    </row>
    <row r="29" spans="2:7" ht="12.75">
      <c r="B29" t="s">
        <v>17</v>
      </c>
      <c r="D29" s="26" t="s">
        <v>8</v>
      </c>
      <c r="E29" s="31">
        <f>ROUND((E28/100*C22)*2,)/2</f>
        <v>3640.5</v>
      </c>
      <c r="G29" s="15" t="s">
        <v>22</v>
      </c>
    </row>
    <row r="30" ht="12.75">
      <c r="D30" s="26"/>
    </row>
    <row r="31" spans="2:4" ht="12.75">
      <c r="B31" s="3" t="s">
        <v>14</v>
      </c>
      <c r="D31" s="26"/>
    </row>
    <row r="32" spans="2:7" ht="12.75">
      <c r="B32" t="s">
        <v>21</v>
      </c>
      <c r="D32" s="26" t="s">
        <v>7</v>
      </c>
      <c r="E32" s="12">
        <v>4</v>
      </c>
      <c r="G32" s="15"/>
    </row>
    <row r="33" spans="2:7" ht="12.75">
      <c r="B33" t="s">
        <v>20</v>
      </c>
      <c r="D33" s="26" t="s">
        <v>8</v>
      </c>
      <c r="E33" s="31">
        <f>(12*E28)-(E32*E27*E26*E14)</f>
        <v>36060</v>
      </c>
      <c r="G33" s="15" t="s">
        <v>23</v>
      </c>
    </row>
    <row r="34" spans="2:7" ht="12.75">
      <c r="B34" t="s">
        <v>17</v>
      </c>
      <c r="D34" s="26" t="s">
        <v>8</v>
      </c>
      <c r="E34" s="31">
        <f>(12*E29)-(E32*E27*E26*E14)</f>
        <v>40686</v>
      </c>
      <c r="G34" s="15" t="s">
        <v>23</v>
      </c>
    </row>
    <row r="35" ht="12.75">
      <c r="D35" s="26"/>
    </row>
    <row r="36" ht="12.75">
      <c r="D36" s="26"/>
    </row>
    <row r="37" ht="12.75">
      <c r="D37" s="2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Liliput Solution</Company>
  <HyperlinkBase>www.Liliput.ch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Liliput Forum</dc:title>
  <dc:subject>Lohnberechnung für Arbeitnehmer im Stundenlohn</dc:subject>
  <dc:creator>Mondstern</dc:creator>
  <cp:keywords/>
  <dc:description/>
  <cp:lastModifiedBy>Developer</cp:lastModifiedBy>
  <dcterms:created xsi:type="dcterms:W3CDTF">2006-10-12T20:39:36Z</dcterms:created>
  <dcterms:modified xsi:type="dcterms:W3CDTF">2007-03-01T14:05:12Z</dcterms:modified>
  <cp:category/>
  <cp:version/>
  <cp:contentType/>
  <cp:contentStatus/>
</cp:coreProperties>
</file>